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ahuang\My Documents\InsideIEEE Team\Intranet InsideIEEE Updates\Accounts Payable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20" sheetId="1" r:id="rId2"/>
  </sheets>
  <definedNames>
    <definedName name="Date1">'Expense Report 2020'!$G$24</definedName>
    <definedName name="Date2">'Expense Report 2020'!$H$24</definedName>
    <definedName name="Date3">'Expense Report 2020'!$I$24</definedName>
    <definedName name="Date4">'Expense Report 2020'!$J$24</definedName>
    <definedName name="Date5">'Expense Report 2020'!$K$24</definedName>
    <definedName name="Date6">'Expense Report 2020'!$L$24</definedName>
    <definedName name="Date7">'Expense Report 2020'!$M$24</definedName>
    <definedName name="GuestsDay1">'Expense Report 2020'!$S$44</definedName>
    <definedName name="GuestsDay2">'Expense Report 2020'!$S$45</definedName>
    <definedName name="GuestsDay3">'Expense Report 2020'!$S$46</definedName>
    <definedName name="GuestsDay4">'Expense Report 2020'!$S$47</definedName>
    <definedName name="GuestsDay5">'Expense Report 2020'!$S$48</definedName>
    <definedName name="GuestsDay6">'Expense Report 2020'!$S$49</definedName>
    <definedName name="GuestsDay7">'Expense Report 2020'!$S$50</definedName>
    <definedName name="MealsDay1">'Expense Report 2020'!$S$30:$Y$30</definedName>
    <definedName name="MealsDay2">'Expense Report 2020'!$S$31:$Y$31</definedName>
    <definedName name="MealsDay3">'Expense Report 2020'!$S$32:$Y$32</definedName>
    <definedName name="MealsDay4">'Expense Report 2020'!$S$33:$Y$33</definedName>
    <definedName name="MealsDay5">'Expense Report 2020'!$S$34:$Y$34</definedName>
    <definedName name="MealsDay6">'Expense Report 2020'!$S$35:$Y$35</definedName>
    <definedName name="MealsDay7">'Expense Report 2020'!$S$36:$Y$36</definedName>
    <definedName name="MemberOfList">MemberList!$A$1:$A$8</definedName>
    <definedName name="Mileage_KM">'Expense Report 2020'!#REF!</definedName>
    <definedName name="Mileage_Miles">'Expense Report 2020'!$G$28:$M$28</definedName>
    <definedName name="Name">'Expense Report 2020'!$B$7</definedName>
    <definedName name="PeriodEndDate">'Expense Report 2020'!$L$7</definedName>
    <definedName name="_xlnm.Print_Area" localSheetId="1">'Expense Report 2020'!$A$1:$Y$65</definedName>
    <definedName name="TaxiDay1">'Expense Report 2020'!$S$15</definedName>
    <definedName name="TaxiDay2">'Expense Report 2020'!$S$16</definedName>
    <definedName name="TaxiDay3">'Expense Report 2020'!$S$17</definedName>
    <definedName name="TaxiDay4">'Expense Report 2020'!$S$18</definedName>
    <definedName name="TaxiDay5">'Expense Report 2020'!$S$19</definedName>
    <definedName name="TaxiDay6">'Expense Report 2020'!$S$20</definedName>
    <definedName name="TaxiDay7">'Expense Report 2020'!$S$21</definedName>
    <definedName name="TipsDay1">'Expense Report 2020'!$S$57</definedName>
    <definedName name="TipsDay2">'Expense Report 2020'!$S$58</definedName>
    <definedName name="TipsDay3">'Expense Report 2020'!$S$59</definedName>
    <definedName name="TipsDay4">'Expense Report 2020'!$S$60</definedName>
    <definedName name="TipsDay5">'Expense Report 2020'!$S$61</definedName>
    <definedName name="TipsDay6">'Expense Report 2020'!$S$62</definedName>
    <definedName name="TipsDay7">'Expense Report 2020'!$S$63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W1" i="1" l="1"/>
  <c r="Q1" i="1"/>
  <c r="R1" i="1"/>
  <c r="O39" i="1" l="1"/>
  <c r="H34" i="1"/>
  <c r="M34" i="1"/>
  <c r="G34" i="1"/>
  <c r="L34" i="1"/>
  <c r="K34" i="1"/>
  <c r="J34" i="1"/>
  <c r="I34" i="1"/>
  <c r="G33" i="1"/>
  <c r="H33" i="1"/>
  <c r="H39" i="1" s="1"/>
  <c r="I33" i="1"/>
  <c r="J33" i="1"/>
  <c r="K33" i="1"/>
  <c r="L33" i="1"/>
  <c r="M33" i="1"/>
  <c r="M39" i="1" s="1"/>
  <c r="N27" i="1"/>
  <c r="N28" i="1" s="1"/>
  <c r="N42" i="1" s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9" i="1"/>
  <c r="N32" i="1"/>
  <c r="N38" i="1"/>
  <c r="N30" i="1"/>
  <c r="N31" i="1"/>
  <c r="N35" i="1"/>
  <c r="N36" i="1"/>
  <c r="N37" i="1"/>
  <c r="N58" i="1"/>
  <c r="N43" i="1"/>
  <c r="G26" i="1"/>
  <c r="K39" i="1" l="1"/>
  <c r="I39" i="1"/>
  <c r="L39" i="1"/>
  <c r="J39" i="1"/>
  <c r="G39" i="1"/>
  <c r="N33" i="1"/>
  <c r="N34" i="1"/>
  <c r="O42" i="1"/>
  <c r="N39" i="1" l="1"/>
  <c r="N41" i="1" s="1"/>
  <c r="N46" i="1" s="1"/>
  <c r="N45" i="1" l="1"/>
</calcChain>
</file>

<file path=xl/sharedStrings.xml><?xml version="1.0" encoding="utf-8"?>
<sst xmlns="http://schemas.openxmlformats.org/spreadsheetml/2006/main" count="307" uniqueCount="91">
  <si>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</si>
  <si>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</si>
  <si>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</si>
  <si>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</si>
  <si>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</si>
  <si>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</si>
  <si>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</si>
  <si>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</si>
  <si>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</si>
  <si>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</si>
  <si>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</si>
  <si>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</si>
  <si>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</si>
  <si>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</si>
  <si>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</si>
  <si>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</si>
  <si>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</si>
  <si>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</si>
  <si>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</si>
  <si>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</si>
  <si>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</si>
  <si>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</si>
  <si>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</si>
  <si>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</si>
  <si>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</si>
  <si>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</si>
  <si>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</si>
  <si>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</si>
  <si>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</si>
  <si>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</si>
  <si>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</si>
  <si>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</si>
  <si>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</si>
  <si>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</si>
  <si>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</si>
  <si>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</si>
  <si>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</si>
  <si>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</si>
  <si>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</si>
  <si>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</si>
  <si>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</si>
  <si>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</si>
  <si>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</si>
  <si>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</si>
  <si>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</si>
  <si>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</si>
  <si>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</si>
  <si>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</si>
  <si>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</si>
  <si>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</si>
  <si>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</si>
  <si>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</si>
  <si>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</si>
  <si>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</si>
  <si>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</si>
  <si>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</si>
  <si>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</si>
  <si>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</si>
  <si>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</si>
  <si>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</si>
  <si>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</si>
  <si>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</si>
  <si>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</si>
  <si>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</si>
  <si>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</si>
  <si>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</si>
  <si>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</si>
  <si>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</si>
  <si>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</si>
  <si>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</si>
  <si>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</si>
  <si>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</si>
  <si>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</si>
  <si>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</si>
  <si>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</si>
  <si>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</si>
  <si>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</si>
  <si>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</si>
  <si>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</si>
  <si>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</si>
  <si>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</si>
  <si>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</si>
  <si>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</si>
  <si>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</si>
  <si>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</si>
  <si>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</si>
  <si>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</si>
  <si>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</si>
  <si>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</si>
  <si>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</si>
  <si>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($0.575/Mile, $0.36/Km)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</si>
</sst>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8" fontId="9" fillId="0" borderId="1" xfId="0" applyNumberFormat="1" applyFont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Fill="1" applyBorder="1" applyAlignment="1" applyProtection="1">
      <protection locked="0"/>
    </xf>
    <xf numFmtId="0" fontId="0" fillId="0" borderId="11" xfId="0" applyFill="1" applyBorder="1" applyAlignment="1"/>
    <xf numFmtId="0" fontId="0" fillId="0" borderId="53" xfId="0" applyFill="1" applyBorder="1" applyAlignment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1" t="s">
        <v>48</v>
      </c>
    </row>
    <row r="2" spans="1:1" ht="16.5" x14ac:dyDescent="0.3">
      <c r="A2" s="31" t="s">
        <v>54</v>
      </c>
    </row>
    <row r="3" spans="1:1" ht="16.5" x14ac:dyDescent="0.3">
      <c r="A3" s="31" t="s">
        <v>49</v>
      </c>
    </row>
    <row r="4" spans="1:1" ht="16.5" x14ac:dyDescent="0.3">
      <c r="A4" s="31" t="s">
        <v>50</v>
      </c>
    </row>
    <row r="5" spans="1:1" ht="16.5" x14ac:dyDescent="0.3">
      <c r="A5" s="31" t="s">
        <v>51</v>
      </c>
    </row>
    <row r="6" spans="1:1" ht="16.5" x14ac:dyDescent="0.3">
      <c r="A6" s="31" t="s">
        <v>52</v>
      </c>
    </row>
    <row r="7" spans="1:1" ht="16.5" x14ac:dyDescent="0.3">
      <c r="A7" s="31" t="s">
        <v>53</v>
      </c>
    </row>
    <row r="8" spans="1:1" ht="16.5" x14ac:dyDescent="0.3">
      <c r="A8" s="31" t="s">
        <v>63</v>
      </c>
    </row>
    <row r="9" spans="1:1" ht="16.5" x14ac:dyDescent="0.3">
      <c r="A9" s="31"/>
    </row>
    <row r="10" spans="1:1" ht="16.5" x14ac:dyDescent="0.3">
      <c r="A10" s="31"/>
    </row>
    <row r="11" spans="1:1" ht="16.5" x14ac:dyDescent="0.3">
      <c r="A11" s="31"/>
    </row>
    <row r="12" spans="1:1" ht="16.5" x14ac:dyDescent="0.3">
      <c r="A12" s="31"/>
    </row>
    <row r="13" spans="1:1" ht="16.5" x14ac:dyDescent="0.3">
      <c r="A13" s="31"/>
    </row>
    <row r="14" spans="1:1" ht="16.5" x14ac:dyDescent="0.3">
      <c r="A14" s="31"/>
    </row>
    <row r="15" spans="1:1" ht="16.5" x14ac:dyDescent="0.3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9"/>
  <sheetViews>
    <sheetView showGridLines="0" tabSelected="1" defaultGridColor="0" colorId="55" zoomScale="120" zoomScaleNormal="12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 xml:space="preserve">Name:     </v>
      </c>
      <c r="R1" s="149">
        <f>Name</f>
        <v>0</v>
      </c>
      <c r="S1" s="149"/>
      <c r="T1" s="94"/>
      <c r="U1" s="3" t="s">
        <v>1</v>
      </c>
      <c r="V1" s="3"/>
      <c r="W1" s="147" t="str">
        <f>PeriodEndDate</f>
        <v xml:space="preserve"> </v>
      </c>
      <c r="X1" s="148"/>
      <c r="Y1" s="148"/>
    </row>
    <row r="2" spans="1:25" ht="9.949999999999999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r="3" spans="1:25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9.9499999999999993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5" ht="18" x14ac:dyDescent="0.25">
      <c r="A5" s="101">
        <v>2020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r="6" spans="1:25" ht="15.7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">
      <c r="A7" s="48" t="s">
        <v>66</v>
      </c>
      <c r="B7" s="136"/>
      <c r="C7" s="137"/>
      <c r="D7" s="137"/>
      <c r="E7" s="137"/>
      <c r="F7" s="137"/>
      <c r="G7" s="137"/>
      <c r="H7" s="137"/>
      <c r="I7" s="24"/>
      <c r="J7" s="17" t="s">
        <v>1</v>
      </c>
      <c r="K7" s="49"/>
      <c r="L7" s="151" t="s">
        <v>59</v>
      </c>
      <c r="M7" s="152"/>
      <c r="N7" s="152"/>
      <c r="O7" s="97"/>
      <c r="P7" s="5"/>
    </row>
    <row r="8" spans="1:25" x14ac:dyDescent="0.2">
      <c r="A8" s="164" t="s">
        <v>47</v>
      </c>
      <c r="B8" s="165"/>
      <c r="C8" s="166"/>
      <c r="D8" s="166"/>
      <c r="E8" s="166"/>
      <c r="F8" s="154"/>
      <c r="G8" s="153"/>
      <c r="H8" s="153"/>
      <c r="I8" s="24"/>
      <c r="J8" s="158" t="s">
        <v>4</v>
      </c>
      <c r="K8" s="159"/>
      <c r="L8" s="150" t="s">
        <v>63</v>
      </c>
      <c r="M8" s="150"/>
      <c r="N8" s="150"/>
      <c r="O8" s="150"/>
      <c r="P8" s="5"/>
    </row>
    <row r="9" spans="1:25" x14ac:dyDescent="0.2">
      <c r="A9" s="154"/>
      <c r="B9" s="135"/>
      <c r="C9" s="135"/>
      <c r="D9" s="135"/>
      <c r="E9" s="135"/>
      <c r="F9" s="135"/>
      <c r="G9" s="135"/>
      <c r="H9" s="135"/>
      <c r="I9" s="24"/>
      <c r="J9" s="18" t="s">
        <v>61</v>
      </c>
      <c r="K9" s="40"/>
      <c r="L9" s="40"/>
      <c r="M9" s="135"/>
      <c r="N9" s="135"/>
      <c r="O9" s="135"/>
      <c r="P9" s="5"/>
      <c r="U9" s="2" t="s">
        <v>5</v>
      </c>
    </row>
    <row r="10" spans="1:25" x14ac:dyDescent="0.2">
      <c r="A10" s="139"/>
      <c r="B10" s="139"/>
      <c r="C10" s="139"/>
      <c r="D10" s="139"/>
      <c r="E10" s="139"/>
      <c r="F10" s="139"/>
      <c r="G10" s="139"/>
      <c r="H10" s="139"/>
      <c r="I10" s="24"/>
      <c r="J10" s="154"/>
      <c r="K10" s="135"/>
      <c r="L10" s="135"/>
      <c r="M10" s="135"/>
      <c r="N10" s="135"/>
      <c r="O10" s="135"/>
      <c r="P10" s="5"/>
      <c r="U10" s="21" t="s">
        <v>77</v>
      </c>
    </row>
    <row r="11" spans="1:25" ht="13.5" thickBot="1" x14ac:dyDescent="0.25">
      <c r="A11" s="145"/>
      <c r="B11" s="145"/>
      <c r="C11" s="145"/>
      <c r="D11" s="145"/>
      <c r="E11" s="145"/>
      <c r="F11" s="145"/>
      <c r="G11" s="145"/>
      <c r="H11" s="145"/>
      <c r="I11" s="24"/>
      <c r="J11" s="24"/>
      <c r="K11" s="24"/>
      <c r="L11" s="24"/>
      <c r="M11" s="24"/>
      <c r="N11" s="24"/>
      <c r="O11" s="24"/>
      <c r="P11" s="5"/>
    </row>
    <row r="12" spans="1:25" x14ac:dyDescent="0.2">
      <c r="A12" s="176" t="s">
        <v>89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P12" s="5"/>
    </row>
    <row r="13" spans="1:25" x14ac:dyDescent="0.2">
      <c r="A13" s="168" t="s">
        <v>87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  <c r="P13" s="5"/>
      <c r="Q13" s="4" t="s">
        <v>6</v>
      </c>
      <c r="S13" s="4" t="s">
        <v>7</v>
      </c>
      <c r="W13" s="21" t="s">
        <v>8</v>
      </c>
    </row>
    <row r="14" spans="1:25" ht="13.5" thickBot="1" x14ac:dyDescent="0.25">
      <c r="A14" s="179" t="s">
        <v>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  <c r="P14" s="5"/>
      <c r="Q14" s="116"/>
      <c r="S14" s="1"/>
      <c r="U14" s="137"/>
      <c r="V14" s="137"/>
      <c r="W14" s="137"/>
      <c r="X14" s="137"/>
      <c r="Y14" s="137"/>
    </row>
    <row r="15" spans="1:25" x14ac:dyDescent="0.2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3" t="s">
        <v>59</v>
      </c>
      <c r="V15" s="135"/>
      <c r="W15" s="135"/>
      <c r="X15" s="135"/>
      <c r="Y15" s="135"/>
    </row>
    <row r="16" spans="1:25" ht="12.75" customHeight="1" x14ac:dyDescent="0.2">
      <c r="A16" s="117" t="s">
        <v>71</v>
      </c>
      <c r="B16" s="146"/>
      <c r="C16" s="146"/>
      <c r="D16" s="146"/>
      <c r="E16" s="146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35" t="s">
        <v>59</v>
      </c>
      <c r="V16" s="135"/>
      <c r="W16" s="135"/>
      <c r="X16" s="135"/>
      <c r="Y16" s="135"/>
    </row>
    <row r="17" spans="1:25" x14ac:dyDescent="0.2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35" t="s">
        <v>59</v>
      </c>
      <c r="V17" s="135"/>
      <c r="W17" s="135"/>
      <c r="X17" s="135"/>
      <c r="Y17" s="135"/>
    </row>
    <row r="18" spans="1:25" x14ac:dyDescent="0.2">
      <c r="A18" s="117" t="s">
        <v>72</v>
      </c>
      <c r="B18" s="146"/>
      <c r="C18" s="146"/>
      <c r="D18" s="146"/>
      <c r="E18" s="146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35" t="s">
        <v>59</v>
      </c>
      <c r="V18" s="135"/>
      <c r="W18" s="135"/>
      <c r="X18" s="135"/>
      <c r="Y18" s="135"/>
    </row>
    <row r="19" spans="1:25" x14ac:dyDescent="0.2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35" t="s">
        <v>59</v>
      </c>
      <c r="V19" s="135"/>
      <c r="W19" s="135"/>
      <c r="X19" s="135"/>
      <c r="Y19" s="135"/>
    </row>
    <row r="20" spans="1:25" x14ac:dyDescent="0.2">
      <c r="A20" s="118" t="s">
        <v>73</v>
      </c>
      <c r="B20" s="146"/>
      <c r="C20" s="146"/>
      <c r="D20" s="146"/>
      <c r="E20" s="146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35" t="s">
        <v>59</v>
      </c>
      <c r="V20" s="135"/>
      <c r="W20" s="135"/>
      <c r="X20" s="135"/>
      <c r="Y20" s="135"/>
    </row>
    <row r="21" spans="1:25" x14ac:dyDescent="0.2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35" t="s">
        <v>59</v>
      </c>
      <c r="V21" s="135"/>
      <c r="W21" s="135"/>
      <c r="X21" s="135"/>
      <c r="Y21" s="135"/>
    </row>
    <row r="22" spans="1:25" x14ac:dyDescent="0.2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 t="s">
        <v>59</v>
      </c>
      <c r="M22" s="90"/>
      <c r="N22" s="90"/>
      <c r="O22" s="84"/>
      <c r="P22" s="5"/>
    </row>
    <row r="23" spans="1:25" ht="13.5" thickBot="1" x14ac:dyDescent="0.25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60" t="s">
        <v>59</v>
      </c>
      <c r="N23" s="161"/>
      <c r="O23" s="162"/>
      <c r="P23" s="22"/>
      <c r="U23" s="21"/>
    </row>
    <row r="24" spans="1:25" ht="13.5" thickTop="1" x14ac:dyDescent="0.2">
      <c r="A24" s="55"/>
      <c r="B24" s="56"/>
      <c r="C24" s="57" t="s">
        <v>11</v>
      </c>
      <c r="D24" s="58"/>
      <c r="E24" s="58"/>
      <c r="F24" s="58"/>
      <c r="G24" s="115" t="s">
        <v>59</v>
      </c>
      <c r="H24" s="115" t="s">
        <v>59</v>
      </c>
      <c r="I24" s="115" t="s">
        <v>59</v>
      </c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r="25" spans="1:25" ht="13.5" thickBot="1" x14ac:dyDescent="0.25">
      <c r="A25" s="59" t="s">
        <v>14</v>
      </c>
      <c r="B25" s="60"/>
      <c r="C25" s="59" t="s">
        <v>15</v>
      </c>
      <c r="D25" s="60"/>
      <c r="E25" s="111"/>
      <c r="F25" s="112"/>
      <c r="G25" s="78" t="s">
        <v>59</v>
      </c>
      <c r="H25" s="78" t="s">
        <v>59</v>
      </c>
      <c r="I25" s="78" t="s">
        <v>59</v>
      </c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r="26" spans="1:25" ht="14.25" thickTop="1" thickBot="1" x14ac:dyDescent="0.25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 xml:space="preserve"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r="27" spans="1:25" ht="13.5" thickTop="1" x14ac:dyDescent="0.2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r="28" spans="1:25" ht="13.5" thickBot="1" x14ac:dyDescent="0.25">
      <c r="A28" s="33" t="s">
        <v>90</v>
      </c>
      <c r="B28" s="34"/>
      <c r="C28" s="34"/>
      <c r="D28" s="34"/>
      <c r="E28" s="34"/>
      <c r="F28" s="35"/>
      <c r="G28" s="36">
        <f t="shared" ref="G28:M28" si="0">IF($E$27="x",(G27*0.36),(G27*0.575))</f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ht="13.5" thickTop="1" x14ac:dyDescent="0.2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 t="shared" ref="N30:N38" si="1">SUM(G30:M30)</f>
        <v>0</v>
      </c>
      <c r="O30" s="91" t="s">
        <v>59</v>
      </c>
      <c r="P30" s="23"/>
      <c r="Q30" s="116" t="str">
        <f>Date1</f>
        <v xml:space="preserve"> 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">
      <c r="A31" s="13" t="s">
        <v>26</v>
      </c>
      <c r="B31" s="14"/>
      <c r="C31" s="14"/>
      <c r="D31" s="14"/>
      <c r="E31" s="14"/>
      <c r="F31" s="14"/>
      <c r="G31" s="11"/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 t="shared" si="1"/>
        <v>0</v>
      </c>
      <c r="O31" s="91" t="s">
        <v>59</v>
      </c>
      <c r="P31" s="23"/>
      <c r="Q31" s="116" t="str">
        <f>Date2</f>
        <v xml:space="preserve"> 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 t="shared" si="1"/>
        <v>0</v>
      </c>
      <c r="O32" s="91"/>
      <c r="P32" s="23"/>
      <c r="Q32" s="116" t="str">
        <f>Date3</f>
        <v xml:space="preserve"> 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 t="shared" si="1"/>
        <v>0</v>
      </c>
      <c r="O33" s="91"/>
      <c r="P33" s="23"/>
      <c r="Q33" s="116" t="str">
        <f>Date4</f>
        <v xml:space="preserve"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">
      <c r="A34" s="13" t="s">
        <v>29</v>
      </c>
      <c r="B34" s="14"/>
      <c r="C34" s="14"/>
      <c r="D34" s="14"/>
      <c r="E34" s="14"/>
      <c r="F34" s="14"/>
      <c r="G34" s="119">
        <f>GuestsDay1</f>
        <v>0</v>
      </c>
      <c r="H34" s="119">
        <f>GuestsDay2</f>
        <v>0</v>
      </c>
      <c r="I34" s="119">
        <f>GuestsDay3</f>
        <v>0</v>
      </c>
      <c r="J34" s="119">
        <f>GuestsDay4</f>
        <v>0</v>
      </c>
      <c r="K34" s="119">
        <f>GuestsDay5</f>
        <v>0</v>
      </c>
      <c r="L34" s="119">
        <f>GuestsDay6</f>
        <v>0</v>
      </c>
      <c r="M34" s="119">
        <f>GuestsDay7</f>
        <v>0</v>
      </c>
      <c r="N34" s="61">
        <f t="shared" si="1"/>
        <v>0</v>
      </c>
      <c r="O34" s="91" t="s">
        <v>59</v>
      </c>
      <c r="P34" s="23"/>
      <c r="Q34" s="116" t="str">
        <f>Date5</f>
        <v xml:space="preserve"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 t="shared" si="1"/>
        <v>0</v>
      </c>
      <c r="O35" s="91" t="s">
        <v>59</v>
      </c>
      <c r="P35" s="23"/>
      <c r="Q35" s="116" t="str">
        <f>Date6</f>
        <v xml:space="preserve"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 t="shared" si="1"/>
        <v>0</v>
      </c>
      <c r="O36" s="91" t="s">
        <v>59</v>
      </c>
      <c r="P36" s="23"/>
      <c r="Q36" s="116" t="str">
        <f>Date7</f>
        <v xml:space="preserve"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 t="shared" si="1"/>
        <v>0</v>
      </c>
      <c r="O37" s="91" t="s">
        <v>59</v>
      </c>
      <c r="P37" s="23"/>
    </row>
    <row r="38" spans="1:25" x14ac:dyDescent="0.2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 t="shared" si="1"/>
        <v>0</v>
      </c>
      <c r="O38" s="91" t="s">
        <v>59</v>
      </c>
      <c r="P38" s="23"/>
      <c r="U38" s="21" t="s">
        <v>32</v>
      </c>
    </row>
    <row r="39" spans="1:25" ht="13.5" thickBot="1" x14ac:dyDescent="0.25">
      <c r="A39" s="106" t="s">
        <v>67</v>
      </c>
      <c r="B39" s="107"/>
      <c r="C39" s="107"/>
      <c r="D39" s="107"/>
      <c r="E39" s="107"/>
      <c r="F39" s="107"/>
      <c r="G39" s="108">
        <f>SUM(G29:G38)</f>
        <v>0</v>
      </c>
      <c r="H39" s="108">
        <f t="shared" ref="H39:M39" si="2">SUM(H29:H38)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9">
        <f>SUM(N29:N38)</f>
        <v>0</v>
      </c>
      <c r="O39" s="108">
        <f>SUM(O29:O38)/N40</f>
        <v>0</v>
      </c>
      <c r="P39" s="5"/>
      <c r="U39" s="21" t="s">
        <v>20</v>
      </c>
    </row>
    <row r="40" spans="1:25" x14ac:dyDescent="0.2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">
      <c r="A41" s="27"/>
      <c r="B41" s="30"/>
      <c r="C41" s="30"/>
      <c r="D41" s="30"/>
      <c r="E41" s="30"/>
      <c r="F41" s="30"/>
      <c r="G41" s="30"/>
      <c r="H41" s="30"/>
      <c r="I41" s="30"/>
      <c r="J41" s="141" t="s">
        <v>65</v>
      </c>
      <c r="K41" s="142"/>
      <c r="L41" s="142"/>
      <c r="M41" s="143"/>
      <c r="N41" s="61">
        <f>SUM(N39/N40)</f>
        <v>0</v>
      </c>
      <c r="O41" s="30"/>
      <c r="P41" s="5"/>
    </row>
    <row r="42" spans="1:25" x14ac:dyDescent="0.2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37"/>
      <c r="V43" s="137"/>
      <c r="W43" s="137"/>
      <c r="X43" s="137"/>
      <c r="Y43" s="137"/>
    </row>
    <row r="44" spans="1:25" ht="13.5" thickBot="1" x14ac:dyDescent="0.25">
      <c r="A44" s="69" t="s">
        <v>58</v>
      </c>
      <c r="B44" s="140" t="s">
        <v>59</v>
      </c>
      <c r="C44" s="140"/>
      <c r="D44" s="140"/>
      <c r="E44" s="140"/>
      <c r="F44" s="140"/>
      <c r="G44" s="140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 t="str">
        <f>Q30</f>
        <v xml:space="preserve"> </v>
      </c>
      <c r="R44" s="43"/>
      <c r="S44" s="1"/>
      <c r="T44" s="43"/>
      <c r="U44" s="135" t="s">
        <v>59</v>
      </c>
      <c r="V44" s="135"/>
      <c r="W44" s="135"/>
      <c r="X44" s="135"/>
      <c r="Y44" s="135"/>
    </row>
    <row r="45" spans="1:25" ht="14.25" thickTop="1" thickBot="1" x14ac:dyDescent="0.25">
      <c r="A45" s="156" t="s">
        <v>59</v>
      </c>
      <c r="B45" s="157"/>
      <c r="C45" s="157"/>
      <c r="D45" s="157"/>
      <c r="E45" s="157"/>
      <c r="F45" s="157"/>
      <c r="G45" s="163"/>
      <c r="H45" s="144" t="s">
        <v>68</v>
      </c>
      <c r="I45" s="142"/>
      <c r="J45" s="142"/>
      <c r="K45" s="142"/>
      <c r="L45" s="142"/>
      <c r="M45" s="143"/>
      <c r="N45" s="70">
        <f>N39-SUM(O29:O38)+(N44*N40)+O42</f>
        <v>0</v>
      </c>
      <c r="O45" s="30"/>
      <c r="P45" s="5"/>
      <c r="Q45" s="116" t="str">
        <f t="shared" ref="Q45:Q50" si="3">Q31</f>
        <v xml:space="preserve"> </v>
      </c>
      <c r="R45" s="43"/>
      <c r="S45" s="1"/>
      <c r="T45" s="43"/>
      <c r="U45" s="135" t="s">
        <v>59</v>
      </c>
      <c r="V45" s="135"/>
      <c r="W45" s="135"/>
      <c r="X45" s="135"/>
      <c r="Y45" s="135"/>
    </row>
    <row r="46" spans="1:25" ht="14.25" thickTop="1" thickBot="1" x14ac:dyDescent="0.25">
      <c r="A46" s="69" t="s">
        <v>36</v>
      </c>
      <c r="B46" s="140" t="s">
        <v>59</v>
      </c>
      <c r="C46" s="140"/>
      <c r="D46" s="140"/>
      <c r="E46" s="140"/>
      <c r="F46" s="140"/>
      <c r="G46" s="167"/>
      <c r="H46" s="155" t="s">
        <v>69</v>
      </c>
      <c r="I46" s="142"/>
      <c r="J46" s="142"/>
      <c r="K46" s="142"/>
      <c r="L46" s="142"/>
      <c r="M46" s="143"/>
      <c r="N46" s="71">
        <f>SUM(N41:N44)</f>
        <v>0</v>
      </c>
      <c r="O46" s="30"/>
      <c r="P46" s="5"/>
      <c r="Q46" s="116" t="str">
        <f t="shared" si="3"/>
        <v xml:space="preserve"> </v>
      </c>
      <c r="R46" s="43"/>
      <c r="S46" s="1"/>
      <c r="T46" s="43"/>
      <c r="U46" s="135" t="s">
        <v>59</v>
      </c>
      <c r="V46" s="135"/>
      <c r="W46" s="135"/>
      <c r="X46" s="135"/>
      <c r="Y46" s="135"/>
    </row>
    <row r="47" spans="1:25" ht="13.5" thickTop="1" x14ac:dyDescent="0.2">
      <c r="A47" s="156" t="s">
        <v>59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98"/>
      <c r="O47" s="30"/>
      <c r="P47" s="5"/>
      <c r="Q47" s="116" t="str">
        <f t="shared" si="3"/>
        <v xml:space="preserve"> </v>
      </c>
      <c r="R47" s="43"/>
      <c r="S47" s="1"/>
      <c r="T47" s="43"/>
      <c r="U47" s="135" t="s">
        <v>59</v>
      </c>
      <c r="V47" s="135"/>
      <c r="W47" s="135"/>
      <c r="X47" s="135"/>
      <c r="Y47" s="135"/>
    </row>
    <row r="48" spans="1:25" x14ac:dyDescent="0.2">
      <c r="A48" s="156" t="s">
        <v>59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99"/>
      <c r="O48" s="30"/>
      <c r="P48" s="5"/>
      <c r="Q48" s="116" t="str">
        <f t="shared" si="3"/>
        <v xml:space="preserve"> </v>
      </c>
      <c r="R48" s="43"/>
      <c r="S48" s="1"/>
      <c r="T48" s="43"/>
      <c r="U48" s="135" t="s">
        <v>59</v>
      </c>
      <c r="V48" s="135"/>
      <c r="W48" s="135"/>
      <c r="X48" s="135"/>
      <c r="Y48" s="135"/>
    </row>
    <row r="49" spans="1:25" x14ac:dyDescent="0.2">
      <c r="A49" s="156" t="s">
        <v>59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99"/>
      <c r="O49" s="30"/>
      <c r="P49" s="5"/>
      <c r="Q49" s="116" t="str">
        <f t="shared" si="3"/>
        <v xml:space="preserve"> </v>
      </c>
      <c r="R49" s="43"/>
      <c r="S49" s="1"/>
      <c r="T49" s="43"/>
      <c r="U49" s="135" t="s">
        <v>59</v>
      </c>
      <c r="V49" s="135"/>
      <c r="W49" s="135"/>
      <c r="X49" s="135"/>
      <c r="Y49" s="135"/>
    </row>
    <row r="50" spans="1:25" ht="13.5" thickBot="1" x14ac:dyDescent="0.25">
      <c r="A50" s="183" t="s">
        <v>59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99"/>
      <c r="O50" s="30"/>
      <c r="P50" s="5"/>
      <c r="Q50" s="116" t="str">
        <f t="shared" si="3"/>
        <v xml:space="preserve"> </v>
      </c>
      <c r="R50" s="43"/>
      <c r="S50" s="1"/>
      <c r="T50" s="43"/>
      <c r="U50" s="135" t="s">
        <v>59</v>
      </c>
      <c r="V50" s="135"/>
      <c r="W50" s="135"/>
      <c r="X50" s="135"/>
      <c r="Y50" s="135"/>
    </row>
    <row r="51" spans="1:25" ht="13.5" thickBot="1" x14ac:dyDescent="0.25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37"/>
      <c r="V56" s="137"/>
      <c r="W56" s="137"/>
      <c r="X56" s="137"/>
      <c r="Y56" s="137"/>
    </row>
    <row r="57" spans="1:25" ht="13.5" thickBot="1" x14ac:dyDescent="0.25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35" t="s">
        <v>59</v>
      </c>
      <c r="V57" s="135"/>
      <c r="W57" s="135"/>
      <c r="X57" s="135"/>
      <c r="Y57" s="135"/>
    </row>
    <row r="58" spans="1:25" ht="14.25" thickTop="1" thickBot="1" x14ac:dyDescent="0.25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35" t="s">
        <v>59</v>
      </c>
      <c r="V58" s="135"/>
      <c r="W58" s="135"/>
      <c r="X58" s="135"/>
      <c r="Y58" s="135"/>
    </row>
    <row r="59" spans="1:25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35" t="s">
        <v>59</v>
      </c>
      <c r="V59" s="135"/>
      <c r="W59" s="135"/>
      <c r="X59" s="135"/>
      <c r="Y59" s="135"/>
    </row>
    <row r="60" spans="1:25" x14ac:dyDescent="0.2">
      <c r="A60" s="13" t="s">
        <v>74</v>
      </c>
      <c r="B60" s="42"/>
      <c r="C60" s="138" t="s">
        <v>59</v>
      </c>
      <c r="D60" s="138"/>
      <c r="E60" s="138"/>
      <c r="F60" s="138"/>
      <c r="G60" s="138"/>
      <c r="H60" s="138"/>
      <c r="I60" s="138"/>
      <c r="J60" s="138"/>
      <c r="K60" s="14"/>
      <c r="L60" s="14" t="s">
        <v>6</v>
      </c>
      <c r="M60" s="151" t="s">
        <v>59</v>
      </c>
      <c r="N60" s="182"/>
      <c r="O60" s="30"/>
      <c r="P60" s="5"/>
      <c r="Q60" s="116" t="s">
        <v>59</v>
      </c>
      <c r="R60" s="43"/>
      <c r="S60" s="1" t="s">
        <v>59</v>
      </c>
      <c r="T60" s="43"/>
      <c r="U60" s="135" t="s">
        <v>59</v>
      </c>
      <c r="V60" s="135"/>
      <c r="W60" s="135"/>
      <c r="X60" s="135"/>
      <c r="Y60" s="135"/>
    </row>
    <row r="61" spans="1:25" x14ac:dyDescent="0.2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35" t="s">
        <v>59</v>
      </c>
      <c r="V61" s="135"/>
      <c r="W61" s="135"/>
      <c r="X61" s="135"/>
      <c r="Y61" s="135"/>
    </row>
    <row r="62" spans="1:25" x14ac:dyDescent="0.2">
      <c r="A62" s="120" t="s">
        <v>44</v>
      </c>
      <c r="B62" s="173" t="s">
        <v>59</v>
      </c>
      <c r="C62" s="173"/>
      <c r="D62" s="173"/>
      <c r="E62" s="173"/>
      <c r="F62" s="173"/>
      <c r="G62" s="174"/>
      <c r="H62" s="173" t="s">
        <v>59</v>
      </c>
      <c r="I62" s="174"/>
      <c r="J62" s="174"/>
      <c r="K62" s="174"/>
      <c r="L62" s="14" t="s">
        <v>6</v>
      </c>
      <c r="M62" s="151" t="s">
        <v>59</v>
      </c>
      <c r="N62" s="182"/>
      <c r="O62" s="30"/>
      <c r="P62" s="5"/>
      <c r="Q62" s="124" t="s">
        <v>59</v>
      </c>
      <c r="R62" s="132"/>
      <c r="S62" s="125" t="s">
        <v>59</v>
      </c>
      <c r="T62" s="132"/>
      <c r="U62" s="134" t="s">
        <v>59</v>
      </c>
      <c r="V62" s="134"/>
      <c r="W62" s="134"/>
      <c r="X62" s="134"/>
      <c r="Y62" s="134"/>
    </row>
    <row r="63" spans="1:25" s="122" customFormat="1" x14ac:dyDescent="0.2">
      <c r="A63" s="2"/>
      <c r="B63" s="175" t="s">
        <v>76</v>
      </c>
      <c r="C63" s="171"/>
      <c r="D63" s="171"/>
      <c r="E63" s="171"/>
      <c r="F63" s="171"/>
      <c r="G63" s="172"/>
      <c r="H63" s="171" t="s">
        <v>75</v>
      </c>
      <c r="I63" s="172"/>
      <c r="J63" s="172"/>
      <c r="K63" s="172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34" t="s">
        <v>59</v>
      </c>
      <c r="V63" s="134"/>
      <c r="W63" s="134"/>
      <c r="X63" s="134"/>
      <c r="Y63" s="134"/>
    </row>
    <row r="64" spans="1:25" s="122" customFormat="1" x14ac:dyDescent="0.2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x14ac:dyDescent="0.2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">
      <c r="P66" s="5"/>
    </row>
    <row r="67" spans="1:16" x14ac:dyDescent="0.2">
      <c r="P67" s="5"/>
    </row>
    <row r="68" spans="1:16" x14ac:dyDescent="0.2">
      <c r="A68" s="24"/>
      <c r="P68" s="5"/>
    </row>
    <row r="69" spans="1:16" x14ac:dyDescent="0.2">
      <c r="P69" s="5"/>
    </row>
  </sheetData>
  <sheetProtection algorithmName="SHA-512" hashValue="aLDG5p0aD1PDEoM4LgJhefWFdw9QcU2KyZebaPqZuLNKGX1hB6OxeKZCmwWV/3qq70fMzpGrTAu3xy6LhHa4LA==" saltValue="+mDQlHEoTy3gGtG7bx1a4w==" spinCount="100000" sheet="1" objects="1" scenarios="1"/>
  <mergeCells count="61"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U63:Y63"/>
    <mergeCell ref="U59:Y59"/>
    <mergeCell ref="U60:Y60"/>
    <mergeCell ref="U61:Y61"/>
    <mergeCell ref="U62:Y62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2020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2020'!Print_Area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Huang, Amy</cp:lastModifiedBy>
  <cp:lastPrinted>2018-07-30T19:24:26Z</cp:lastPrinted>
  <dcterms:created xsi:type="dcterms:W3CDTF">1999-12-09T16:52:18Z</dcterms:created>
  <dcterms:modified xsi:type="dcterms:W3CDTF">2020-01-08T16:46:49Z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